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DoIt\SpiUsers2\Mark.S.Jenkins\"/>
    </mc:Choice>
  </mc:AlternateContent>
  <xr:revisionPtr revIDLastSave="0" documentId="8_{5698F16A-7F19-487A-AB3F-70DA0184978E}" xr6:coauthVersionLast="47" xr6:coauthVersionMax="47" xr10:uidLastSave="{00000000-0000-0000-0000-000000000000}"/>
  <bookViews>
    <workbookView xWindow="-108" yWindow="-108" windowWidth="23256" windowHeight="12576" xr2:uid="{2AEB7928-77B2-445B-B327-FB9566DA01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K24" i="1"/>
  <c r="L24" i="1"/>
  <c r="M24" i="1"/>
  <c r="N24" i="1"/>
  <c r="O24" i="1"/>
  <c r="P24" i="1"/>
  <c r="E24" i="1"/>
  <c r="Q23" i="1"/>
  <c r="Q22" i="1"/>
  <c r="Q21" i="1"/>
  <c r="Q29" i="1"/>
  <c r="Q27" i="1"/>
  <c r="Q15" i="1"/>
  <c r="Q10" i="1"/>
  <c r="F12" i="1"/>
  <c r="F18" i="1" s="1"/>
  <c r="G12" i="1"/>
  <c r="G18" i="1" s="1"/>
  <c r="H12" i="1"/>
  <c r="H18" i="1" s="1"/>
  <c r="I12" i="1"/>
  <c r="I18" i="1" s="1"/>
  <c r="J12" i="1"/>
  <c r="J18" i="1" s="1"/>
  <c r="K12" i="1"/>
  <c r="K18" i="1" s="1"/>
  <c r="L12" i="1"/>
  <c r="L18" i="1" s="1"/>
  <c r="M12" i="1"/>
  <c r="M18" i="1" s="1"/>
  <c r="N12" i="1"/>
  <c r="N18" i="1" s="1"/>
  <c r="O12" i="1"/>
  <c r="O18" i="1" s="1"/>
  <c r="P12" i="1"/>
  <c r="P18" i="1" s="1"/>
  <c r="E12" i="1"/>
  <c r="E18" i="1" s="1"/>
  <c r="O31" i="1" l="1"/>
  <c r="N31" i="1"/>
  <c r="M31" i="1"/>
  <c r="I31" i="1"/>
  <c r="P31" i="1"/>
  <c r="L31" i="1"/>
  <c r="H31" i="1"/>
  <c r="K31" i="1"/>
  <c r="G31" i="1"/>
  <c r="J31" i="1"/>
  <c r="F31" i="1"/>
  <c r="E31" i="1"/>
  <c r="Q24" i="1"/>
  <c r="Q18" i="1"/>
  <c r="Q12" i="1"/>
  <c r="Q31" i="1" l="1"/>
</calcChain>
</file>

<file path=xl/sharedStrings.xml><?xml version="1.0" encoding="utf-8"?>
<sst xmlns="http://schemas.openxmlformats.org/spreadsheetml/2006/main" count="25" uniqueCount="24">
  <si>
    <t>ILLINOIS DEPARTMENT OF REVENUE</t>
  </si>
  <si>
    <t>CIGARETTE AND TOBACCO TAX COLLECTIONS</t>
  </si>
  <si>
    <t>https://tax.illinois.gov/research/taxstats/cigarettecollections.html</t>
  </si>
  <si>
    <t>Total</t>
  </si>
  <si>
    <t>Cigarette and cigarette use taxes</t>
  </si>
  <si>
    <t>Number of stamps sold</t>
  </si>
  <si>
    <t>Price per stamp</t>
  </si>
  <si>
    <t xml:space="preserve">   N/A</t>
  </si>
  <si>
    <t>Gross stamp sale collections</t>
  </si>
  <si>
    <t>Less dealer discounts and</t>
  </si>
  <si>
    <t>credits (1.50% and 1.75%)</t>
  </si>
  <si>
    <t>Net collections from cigarette</t>
  </si>
  <si>
    <t>stamp sales</t>
  </si>
  <si>
    <t>Assessment collections and</t>
  </si>
  <si>
    <t>adjustments</t>
  </si>
  <si>
    <t>License fees</t>
  </si>
  <si>
    <t>Cigarette and tobacco tax collections</t>
  </si>
  <si>
    <t>IDORRPT8</t>
  </si>
  <si>
    <t>E-cigarette</t>
  </si>
  <si>
    <t>Moist snuff</t>
  </si>
  <si>
    <t>All other</t>
  </si>
  <si>
    <t>Other tobacco products tax</t>
  </si>
  <si>
    <t>FISCAL YEAR 2024</t>
  </si>
  <si>
    <t>Printed by the authority of the state of Illinois - electronic only, one copy, R-07/2024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</si>
</sst>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5" fontId="3" fillId="0" borderId="0" xfId="1" applyNumberFormat="1" applyFont="1" applyFill="1"/>
    <xf numFmtId="165" fontId="3" fillId="0" borderId="0" xfId="1" applyNumberFormat="1" applyFont="1"/>
    <xf numFmtId="43" fontId="3" fillId="0" borderId="0" xfId="1" applyFont="1" applyFill="1"/>
    <xf numFmtId="43" fontId="3" fillId="0" borderId="0" xfId="1" applyFont="1"/>
    <xf numFmtId="43" fontId="3" fillId="0" borderId="1" xfId="1" applyFont="1" applyFill="1" applyBorder="1"/>
    <xf numFmtId="43" fontId="3" fillId="0" borderId="1" xfId="1" applyFont="1" applyBorder="1"/>
    <xf numFmtId="43" fontId="3" fillId="0" borderId="0" xfId="1" applyFont="1" applyFill="1" applyBorder="1"/>
    <xf numFmtId="43" fontId="3" fillId="0" borderId="2" xfId="0" applyNumberFormat="1" applyFont="1" applyBorder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43" fontId="3" fillId="0" borderId="0" xfId="0" applyNumberFormat="1" applyFont="1" applyFill="1"/>
    <xf numFmtId="0" fontId="2" fillId="0" borderId="0" xfId="0" quotePrefix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B2AD9-69D4-4005-809B-1B25292A939E}">
  <sheetPr>
    <pageSetUpPr fitToPage="1"/>
  </sheetPr>
  <dimension ref="A1:Q32"/>
  <sheetViews>
    <sheetView showGridLines="0" tabSelected="1" zoomScale="85" zoomScaleNormal="85" workbookViewId="0"/>
  </sheetViews>
  <sheetFormatPr defaultColWidth="9.109375" defaultRowHeight="14.4" x14ac:dyDescent="0.3"/>
  <cols>
    <col min="1" max="2" width="2.88671875" style="1" customWidth="1"/>
    <col min="3" max="3" width="29.33203125" style="1" customWidth="1"/>
    <col min="4" max="4" width="2.88671875" style="1" customWidth="1"/>
    <col min="5" max="17" width="15.6640625" style="1" customWidth="1"/>
    <col min="18" max="16384" width="9.109375" style="1"/>
  </cols>
  <sheetData>
    <row r="1" spans="1:17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 t="s">
        <v>17</v>
      </c>
    </row>
    <row r="2" spans="1:17" x14ac:dyDescent="0.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 t="s">
        <v>23</v>
      </c>
    </row>
    <row r="3" spans="1:17" x14ac:dyDescent="0.3">
      <c r="A3" s="10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7" t="s">
        <v>2</v>
      </c>
    </row>
    <row r="4" spans="1:17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3">
      <c r="A6" s="11"/>
      <c r="B6" s="11"/>
      <c r="C6" s="11"/>
      <c r="D6" s="11"/>
      <c r="E6" s="13">
        <v>45138</v>
      </c>
      <c r="F6" s="13">
        <v>45169</v>
      </c>
      <c r="G6" s="13">
        <v>45199</v>
      </c>
      <c r="H6" s="13">
        <v>45230</v>
      </c>
      <c r="I6" s="13">
        <v>45260</v>
      </c>
      <c r="J6" s="13">
        <v>45291</v>
      </c>
      <c r="K6" s="13">
        <v>45322</v>
      </c>
      <c r="L6" s="13">
        <v>45351</v>
      </c>
      <c r="M6" s="13">
        <v>45382</v>
      </c>
      <c r="N6" s="13">
        <v>45412</v>
      </c>
      <c r="O6" s="13">
        <v>45443</v>
      </c>
      <c r="P6" s="13">
        <v>45473</v>
      </c>
      <c r="Q6" s="14" t="s">
        <v>3</v>
      </c>
    </row>
    <row r="7" spans="1:17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x14ac:dyDescent="0.3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3">
      <c r="A10" s="11"/>
      <c r="B10" s="11" t="s">
        <v>5</v>
      </c>
      <c r="C10" s="11"/>
      <c r="D10" s="11"/>
      <c r="E10" s="2">
        <v>17910000</v>
      </c>
      <c r="F10" s="2">
        <v>23520000</v>
      </c>
      <c r="G10" s="2">
        <v>17580000</v>
      </c>
      <c r="H10" s="2">
        <v>20190000</v>
      </c>
      <c r="I10" s="2">
        <v>17370000</v>
      </c>
      <c r="J10" s="2">
        <v>18780000</v>
      </c>
      <c r="K10" s="2">
        <v>16650000</v>
      </c>
      <c r="L10" s="2">
        <v>15120000</v>
      </c>
      <c r="M10" s="2">
        <v>17430000</v>
      </c>
      <c r="N10" s="2">
        <v>17700000</v>
      </c>
      <c r="O10" s="2">
        <v>19470000</v>
      </c>
      <c r="P10" s="2">
        <v>18180000</v>
      </c>
      <c r="Q10" s="3">
        <f>ROUND(SUM(E10:P10),0)</f>
        <v>219900000</v>
      </c>
    </row>
    <row r="11" spans="1:17" x14ac:dyDescent="0.3">
      <c r="A11" s="11"/>
      <c r="B11" s="11" t="s">
        <v>6</v>
      </c>
      <c r="C11" s="11"/>
      <c r="D11" s="11"/>
      <c r="E11" s="6">
        <v>2.98</v>
      </c>
      <c r="F11" s="6">
        <v>2.98</v>
      </c>
      <c r="G11" s="6">
        <v>2.98</v>
      </c>
      <c r="H11" s="6">
        <v>2.98</v>
      </c>
      <c r="I11" s="6">
        <v>2.98</v>
      </c>
      <c r="J11" s="6">
        <v>2.98</v>
      </c>
      <c r="K11" s="6">
        <v>2.98</v>
      </c>
      <c r="L11" s="6">
        <v>2.98</v>
      </c>
      <c r="M11" s="6">
        <v>2.98</v>
      </c>
      <c r="N11" s="6">
        <v>2.98</v>
      </c>
      <c r="O11" s="6">
        <v>2.98</v>
      </c>
      <c r="P11" s="6">
        <v>2.98</v>
      </c>
      <c r="Q11" s="15" t="s">
        <v>7</v>
      </c>
    </row>
    <row r="12" spans="1:17" x14ac:dyDescent="0.3">
      <c r="A12" s="11"/>
      <c r="B12" s="11" t="s">
        <v>8</v>
      </c>
      <c r="C12" s="11"/>
      <c r="D12" s="11"/>
      <c r="E12" s="4">
        <f t="shared" ref="E12:P12" si="0">ROUND(E10*E11,2)</f>
        <v>53371800</v>
      </c>
      <c r="F12" s="4">
        <f t="shared" si="0"/>
        <v>70089600</v>
      </c>
      <c r="G12" s="4">
        <f t="shared" si="0"/>
        <v>52388400</v>
      </c>
      <c r="H12" s="4">
        <f t="shared" si="0"/>
        <v>60166200</v>
      </c>
      <c r="I12" s="4">
        <f t="shared" si="0"/>
        <v>51762600</v>
      </c>
      <c r="J12" s="4">
        <f t="shared" si="0"/>
        <v>55964400</v>
      </c>
      <c r="K12" s="4">
        <f t="shared" si="0"/>
        <v>49617000</v>
      </c>
      <c r="L12" s="4">
        <f t="shared" si="0"/>
        <v>45057600</v>
      </c>
      <c r="M12" s="4">
        <f t="shared" si="0"/>
        <v>51941400</v>
      </c>
      <c r="N12" s="4">
        <f t="shared" si="0"/>
        <v>52746000</v>
      </c>
      <c r="O12" s="4">
        <f t="shared" si="0"/>
        <v>58020600</v>
      </c>
      <c r="P12" s="4">
        <f t="shared" si="0"/>
        <v>54176400</v>
      </c>
      <c r="Q12" s="5">
        <f>ROUND(SUM(E12:P12),2)</f>
        <v>655302000</v>
      </c>
    </row>
    <row r="13" spans="1:17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3">
      <c r="A14" s="11"/>
      <c r="B14" s="11" t="s">
        <v>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3">
      <c r="A15" s="11"/>
      <c r="B15" s="11"/>
      <c r="C15" s="11" t="s">
        <v>10</v>
      </c>
      <c r="D15" s="11"/>
      <c r="E15" s="6">
        <v>-974212.42</v>
      </c>
      <c r="F15" s="6">
        <v>-1740950.46</v>
      </c>
      <c r="G15" s="6">
        <v>-948038.99</v>
      </c>
      <c r="H15" s="6">
        <v>-1026482.73</v>
      </c>
      <c r="I15" s="6">
        <v>-1171921.93</v>
      </c>
      <c r="J15" s="6">
        <v>-852449.35</v>
      </c>
      <c r="K15" s="6">
        <v>-775572.92</v>
      </c>
      <c r="L15" s="6">
        <v>-703147.51</v>
      </c>
      <c r="M15" s="6">
        <v>-1801624.51</v>
      </c>
      <c r="N15" s="6">
        <v>-814229.65</v>
      </c>
      <c r="O15" s="6">
        <v>-896635.66</v>
      </c>
      <c r="P15" s="6">
        <v>-1770668.39</v>
      </c>
      <c r="Q15" s="7">
        <f>ROUND(SUM(E15:P15),2)</f>
        <v>-13475934.52</v>
      </c>
    </row>
    <row r="16" spans="1:17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3">
      <c r="A17" s="11"/>
      <c r="B17" s="11" t="s">
        <v>11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3">
      <c r="A18" s="11"/>
      <c r="B18" s="11"/>
      <c r="C18" s="11" t="s">
        <v>12</v>
      </c>
      <c r="D18" s="11"/>
      <c r="E18" s="8">
        <f t="shared" ref="E18:P18" si="1">ROUND(E12+E15,2)</f>
        <v>52397587.579999998</v>
      </c>
      <c r="F18" s="8">
        <f t="shared" si="1"/>
        <v>68348649.540000007</v>
      </c>
      <c r="G18" s="8">
        <f t="shared" si="1"/>
        <v>51440361.009999998</v>
      </c>
      <c r="H18" s="8">
        <f t="shared" si="1"/>
        <v>59139717.270000003</v>
      </c>
      <c r="I18" s="8">
        <f t="shared" si="1"/>
        <v>50590678.07</v>
      </c>
      <c r="J18" s="8">
        <f t="shared" si="1"/>
        <v>55111950.649999999</v>
      </c>
      <c r="K18" s="8">
        <f t="shared" si="1"/>
        <v>48841427.079999998</v>
      </c>
      <c r="L18" s="8">
        <f t="shared" si="1"/>
        <v>44354452.490000002</v>
      </c>
      <c r="M18" s="8">
        <f t="shared" si="1"/>
        <v>50139775.490000002</v>
      </c>
      <c r="N18" s="8">
        <f t="shared" si="1"/>
        <v>51931770.350000001</v>
      </c>
      <c r="O18" s="8">
        <f t="shared" si="1"/>
        <v>57123964.340000004</v>
      </c>
      <c r="P18" s="8">
        <f t="shared" si="1"/>
        <v>52405731.609999999</v>
      </c>
      <c r="Q18" s="5">
        <f>ROUND(SUM(E18:P18),2)</f>
        <v>641826065.48000002</v>
      </c>
    </row>
    <row r="19" spans="1:17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3">
      <c r="A20" s="11" t="s">
        <v>21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7" x14ac:dyDescent="0.3">
      <c r="A21" s="11"/>
      <c r="B21" s="11" t="s">
        <v>18</v>
      </c>
      <c r="C21" s="11"/>
      <c r="D21" s="11"/>
      <c r="E21" s="4">
        <v>2285884.46</v>
      </c>
      <c r="F21" s="4">
        <v>1743455.35</v>
      </c>
      <c r="G21" s="4">
        <v>2134052.64</v>
      </c>
      <c r="H21" s="4">
        <v>1643651.95</v>
      </c>
      <c r="I21" s="4">
        <v>2103045.2599999998</v>
      </c>
      <c r="J21" s="4">
        <v>2085758.37</v>
      </c>
      <c r="K21" s="4">
        <v>1991301.89</v>
      </c>
      <c r="L21" s="4">
        <v>1965262.51</v>
      </c>
      <c r="M21" s="4">
        <v>1769656.41</v>
      </c>
      <c r="N21" s="4">
        <v>1928160.35</v>
      </c>
      <c r="O21" s="4">
        <v>1982198.14</v>
      </c>
      <c r="P21" s="4">
        <v>1897978.62</v>
      </c>
      <c r="Q21" s="5">
        <f>ROUND(SUM(E21:P21),2)</f>
        <v>23530405.949999999</v>
      </c>
    </row>
    <row r="22" spans="1:17" x14ac:dyDescent="0.3">
      <c r="A22" s="11"/>
      <c r="B22" s="11" t="s">
        <v>19</v>
      </c>
      <c r="C22" s="11"/>
      <c r="D22" s="11"/>
      <c r="E22" s="4">
        <v>901044.17</v>
      </c>
      <c r="F22" s="4">
        <v>937343.41</v>
      </c>
      <c r="G22" s="4">
        <v>959542.71</v>
      </c>
      <c r="H22" s="4">
        <v>790031.93</v>
      </c>
      <c r="I22" s="4">
        <v>911641.61</v>
      </c>
      <c r="J22" s="4">
        <v>868339.49</v>
      </c>
      <c r="K22" s="4">
        <v>865345.72</v>
      </c>
      <c r="L22" s="4">
        <v>835331.32</v>
      </c>
      <c r="M22" s="4">
        <v>786192.78</v>
      </c>
      <c r="N22" s="4">
        <v>824093.18</v>
      </c>
      <c r="O22" s="4">
        <v>827977.39</v>
      </c>
      <c r="P22" s="4">
        <v>882930.44</v>
      </c>
      <c r="Q22" s="5">
        <f>ROUND(SUM(E22:P22),2)</f>
        <v>10389814.15</v>
      </c>
    </row>
    <row r="23" spans="1:17" x14ac:dyDescent="0.3">
      <c r="A23" s="11"/>
      <c r="B23" s="11" t="s">
        <v>20</v>
      </c>
      <c r="C23" s="11"/>
      <c r="D23" s="11"/>
      <c r="E23" s="6">
        <v>2952510</v>
      </c>
      <c r="F23" s="6">
        <v>3139774.45</v>
      </c>
      <c r="G23" s="6">
        <v>3195863.35</v>
      </c>
      <c r="H23" s="6">
        <v>2703468.07</v>
      </c>
      <c r="I23" s="6">
        <v>2634046.66</v>
      </c>
      <c r="J23" s="6">
        <v>2614576.37</v>
      </c>
      <c r="K23" s="6">
        <v>2677342.14</v>
      </c>
      <c r="L23" s="6">
        <v>2416608.9300000002</v>
      </c>
      <c r="M23" s="6">
        <v>2313659.1800000002</v>
      </c>
      <c r="N23" s="6">
        <v>2533249.35</v>
      </c>
      <c r="O23" s="6">
        <v>2728050.94</v>
      </c>
      <c r="P23" s="6">
        <v>2829096.94</v>
      </c>
      <c r="Q23" s="7">
        <f>ROUND(SUM(E23:P23),2)</f>
        <v>32738246.379999999</v>
      </c>
    </row>
    <row r="24" spans="1:17" x14ac:dyDescent="0.3">
      <c r="A24" s="11"/>
      <c r="B24" s="11" t="s">
        <v>3</v>
      </c>
      <c r="C24" s="11"/>
      <c r="D24" s="11"/>
      <c r="E24" s="16">
        <f>ROUND(SUM(E21:E23),2)</f>
        <v>6139438.6299999999</v>
      </c>
      <c r="F24" s="16">
        <f t="shared" ref="F24:Q24" si="2">ROUND(SUM(F21:F23),2)</f>
        <v>5820573.21</v>
      </c>
      <c r="G24" s="16">
        <f t="shared" si="2"/>
        <v>6289458.7000000002</v>
      </c>
      <c r="H24" s="16">
        <f t="shared" si="2"/>
        <v>5137151.95</v>
      </c>
      <c r="I24" s="16">
        <f t="shared" si="2"/>
        <v>5648733.5300000003</v>
      </c>
      <c r="J24" s="16">
        <f t="shared" si="2"/>
        <v>5568674.2300000004</v>
      </c>
      <c r="K24" s="16">
        <f t="shared" si="2"/>
        <v>5533989.75</v>
      </c>
      <c r="L24" s="16">
        <f t="shared" si="2"/>
        <v>5217202.76</v>
      </c>
      <c r="M24" s="16">
        <f t="shared" si="2"/>
        <v>4869508.37</v>
      </c>
      <c r="N24" s="16">
        <f t="shared" si="2"/>
        <v>5285502.88</v>
      </c>
      <c r="O24" s="16">
        <f t="shared" si="2"/>
        <v>5538226.4699999997</v>
      </c>
      <c r="P24" s="16">
        <f t="shared" si="2"/>
        <v>5610006</v>
      </c>
      <c r="Q24" s="16">
        <f t="shared" si="2"/>
        <v>66658466.479999997</v>
      </c>
    </row>
    <row r="26" spans="1:17" x14ac:dyDescent="0.3">
      <c r="A26" s="11" t="s">
        <v>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3">
      <c r="A27" s="11"/>
      <c r="B27" s="11" t="s">
        <v>14</v>
      </c>
      <c r="C27" s="11"/>
      <c r="D27" s="11"/>
      <c r="E27" s="16">
        <v>85267.36</v>
      </c>
      <c r="F27" s="16">
        <v>260494.78</v>
      </c>
      <c r="G27" s="16">
        <v>117070.09</v>
      </c>
      <c r="H27" s="16">
        <v>560037.42000000004</v>
      </c>
      <c r="I27" s="16">
        <v>251671.04000000001</v>
      </c>
      <c r="J27" s="16">
        <v>88048.21</v>
      </c>
      <c r="K27" s="16">
        <v>64924</v>
      </c>
      <c r="L27" s="16">
        <v>67453.7</v>
      </c>
      <c r="M27" s="16">
        <v>131918.09</v>
      </c>
      <c r="N27" s="16">
        <v>135102.5</v>
      </c>
      <c r="O27" s="16">
        <v>169109.08</v>
      </c>
      <c r="P27" s="16">
        <v>684165.65</v>
      </c>
      <c r="Q27" s="5">
        <f>ROUND(SUM(E27:P27),2)</f>
        <v>2615261.92</v>
      </c>
    </row>
    <row r="28" spans="1:17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7" x14ac:dyDescent="0.3">
      <c r="A29" s="11" t="s">
        <v>15</v>
      </c>
      <c r="B29" s="11"/>
      <c r="C29" s="11"/>
      <c r="D29" s="11"/>
      <c r="E29" s="6">
        <v>39175</v>
      </c>
      <c r="F29" s="6">
        <v>39800</v>
      </c>
      <c r="G29" s="6">
        <v>37350</v>
      </c>
      <c r="H29" s="6">
        <v>46400</v>
      </c>
      <c r="I29" s="6">
        <v>99275</v>
      </c>
      <c r="J29" s="6">
        <v>238500</v>
      </c>
      <c r="K29" s="6">
        <v>134925</v>
      </c>
      <c r="L29" s="6">
        <v>70150</v>
      </c>
      <c r="M29" s="6">
        <v>50150</v>
      </c>
      <c r="N29" s="6">
        <v>43425</v>
      </c>
      <c r="O29" s="6">
        <v>46650</v>
      </c>
      <c r="P29" s="6">
        <v>40875</v>
      </c>
      <c r="Q29" s="7">
        <f>ROUND(SUM(E29:P29),2)</f>
        <v>886675</v>
      </c>
    </row>
    <row r="30" spans="1:17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ht="15" thickBot="1" x14ac:dyDescent="0.35">
      <c r="A31" s="11" t="s">
        <v>16</v>
      </c>
      <c r="B31" s="11"/>
      <c r="C31" s="11"/>
      <c r="D31" s="11"/>
      <c r="E31" s="9">
        <f>ROUND(E18+E24+E27+E29,2)</f>
        <v>58661468.57</v>
      </c>
      <c r="F31" s="9">
        <f t="shared" ref="F31:P31" si="3">ROUND(F18+F24+F27+F29,2)</f>
        <v>74469517.530000001</v>
      </c>
      <c r="G31" s="9">
        <f t="shared" si="3"/>
        <v>57884239.799999997</v>
      </c>
      <c r="H31" s="9">
        <f t="shared" si="3"/>
        <v>64883306.640000001</v>
      </c>
      <c r="I31" s="9">
        <f t="shared" si="3"/>
        <v>56590357.640000001</v>
      </c>
      <c r="J31" s="9">
        <f t="shared" si="3"/>
        <v>61007173.090000004</v>
      </c>
      <c r="K31" s="9">
        <f t="shared" si="3"/>
        <v>54575265.829999998</v>
      </c>
      <c r="L31" s="9">
        <f t="shared" si="3"/>
        <v>49709258.950000003</v>
      </c>
      <c r="M31" s="9">
        <f t="shared" si="3"/>
        <v>55191351.950000003</v>
      </c>
      <c r="N31" s="9">
        <f t="shared" si="3"/>
        <v>57395800.729999997</v>
      </c>
      <c r="O31" s="9">
        <f t="shared" si="3"/>
        <v>62877949.890000001</v>
      </c>
      <c r="P31" s="9">
        <f t="shared" si="3"/>
        <v>58740778.259999998</v>
      </c>
      <c r="Q31" s="9">
        <f>ROUND(Q18+Q24+Q27+Q29,2)</f>
        <v>711986468.88</v>
      </c>
    </row>
    <row r="32" spans="1:17" ht="15" thickTop="1" x14ac:dyDescent="0.3"/>
  </sheetData>
  <pageMargins left="0.45" right="0.45" top="0.5" bottom="0.5" header="0.3" footer="0.3"/>
  <pageSetup scale="5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Illinois</dc:creator>
  <cp:lastModifiedBy>Jenkins, Mark S.</cp:lastModifiedBy>
  <cp:lastPrinted>2023-01-18T19:18:32Z</cp:lastPrinted>
  <dcterms:created xsi:type="dcterms:W3CDTF">2023-01-18T19:15:58Z</dcterms:created>
  <dcterms:modified xsi:type="dcterms:W3CDTF">2024-07-03T16:34:42Z</dcterms:modified>
</cp:coreProperties>
</file>